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HHS\HomeDirs5\arav2809\Desktop\"/>
    </mc:Choice>
  </mc:AlternateContent>
  <xr:revisionPtr revIDLastSave="0" documentId="13_ncr:1_{A13B56FA-FCFC-4568-8193-73E41A6FA7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. Costings Sheet" sheetId="2" r:id="rId1"/>
    <sheet name="2. Apportionment" sheetId="3" state="hidden" r:id="rId2"/>
  </sheets>
  <definedNames>
    <definedName name="INflation">#REF!</definedName>
    <definedName name="INTEREST">#REF!</definedName>
    <definedName name="_xlnm.Print_Area" localSheetId="0">'1. Costings Sheet'!$A$1:$F$67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E15" i="2" s="1"/>
  <c r="A48" i="2"/>
  <c r="B41" i="2"/>
  <c r="B42" i="2"/>
  <c r="E25" i="2"/>
  <c r="E26" i="2"/>
  <c r="E33" i="2"/>
  <c r="B23" i="3" s="1"/>
  <c r="B33" i="2"/>
  <c r="B21" i="3"/>
  <c r="B43" i="3"/>
  <c r="B42" i="3"/>
  <c r="B41" i="3"/>
  <c r="B40" i="3"/>
  <c r="B39" i="3"/>
  <c r="B5" i="3"/>
  <c r="C5" i="3"/>
  <c r="B4" i="3"/>
  <c r="B6" i="3"/>
  <c r="C6" i="3"/>
  <c r="B7" i="3"/>
  <c r="A21" i="3"/>
  <c r="A22" i="3"/>
  <c r="A23" i="3"/>
  <c r="C4" i="3"/>
  <c r="B46" i="3"/>
  <c r="E16" i="2" s="1"/>
  <c r="B44" i="3"/>
  <c r="B45" i="3"/>
  <c r="B47" i="3"/>
  <c r="E27" i="2"/>
  <c r="E28" i="2" s="1"/>
  <c r="B8" i="3"/>
  <c r="B10" i="3" s="1"/>
  <c r="C10" i="3" s="1"/>
  <c r="B43" i="2"/>
  <c r="C8" i="3"/>
  <c r="A46" i="2"/>
  <c r="B12" i="3"/>
  <c r="B44" i="2"/>
  <c r="B15" i="3" s="1"/>
  <c r="B16" i="3" s="1"/>
  <c r="B11" i="3"/>
  <c r="B34" i="3"/>
  <c r="B36" i="3"/>
  <c r="E43" i="2"/>
  <c r="B35" i="3"/>
  <c r="E44" i="2" s="1"/>
  <c r="B29" i="3"/>
  <c r="E41" i="2" s="1"/>
  <c r="B28" i="3"/>
  <c r="E40" i="2" s="1"/>
  <c r="B22" i="3" l="1"/>
  <c r="B24" i="3" s="1"/>
  <c r="B25" i="3" s="1"/>
  <c r="E36" i="2"/>
  <c r="B17" i="3"/>
  <c r="E17" i="2"/>
  <c r="B33" i="3"/>
  <c r="B30" i="3"/>
  <c r="E42" i="2" s="1"/>
  <c r="B9" i="3"/>
  <c r="C9" i="3" s="1"/>
</calcChain>
</file>

<file path=xl/sharedStrings.xml><?xml version="1.0" encoding="utf-8"?>
<sst xmlns="http://schemas.openxmlformats.org/spreadsheetml/2006/main" count="116" uniqueCount="90">
  <si>
    <t>$</t>
  </si>
  <si>
    <t>Drafting</t>
  </si>
  <si>
    <t>Surveying</t>
  </si>
  <si>
    <t>Consultants</t>
  </si>
  <si>
    <t>Legal</t>
  </si>
  <si>
    <t>Other</t>
  </si>
  <si>
    <t>Materials</t>
  </si>
  <si>
    <t>Labour</t>
  </si>
  <si>
    <t>Contractors</t>
  </si>
  <si>
    <t xml:space="preserve">Other </t>
  </si>
  <si>
    <t>Market Research</t>
  </si>
  <si>
    <t>Advertising</t>
  </si>
  <si>
    <t>Average area per plot (M sq)</t>
  </si>
  <si>
    <t>Average area per memorial (M sq)</t>
  </si>
  <si>
    <t>% of total</t>
  </si>
  <si>
    <t>Capital Equipment</t>
  </si>
  <si>
    <t>M sq</t>
  </si>
  <si>
    <t>THIS WORKSHEET WILL BE HIDDEN!</t>
  </si>
  <si>
    <t>Cost Variation</t>
  </si>
  <si>
    <t xml:space="preserve">Pro-Rata land for plots </t>
  </si>
  <si>
    <t>Pro-Rata land for memorials</t>
  </si>
  <si>
    <t>Pro-Rata (land) allocation</t>
  </si>
  <si>
    <t>Shared Items</t>
  </si>
  <si>
    <t>Allocation per ROI</t>
  </si>
  <si>
    <t>Memorial Wall</t>
  </si>
  <si>
    <t>Land for Cremated Remains</t>
  </si>
  <si>
    <t>Base Cost per ROI</t>
  </si>
  <si>
    <t>Shared Infrastructure Total</t>
  </si>
  <si>
    <t>Marketing Total</t>
  </si>
  <si>
    <t>TOTAL SHARED COSTS</t>
  </si>
  <si>
    <t>Land for Shared Infrastructure (M sq)</t>
  </si>
  <si>
    <t>Land for shared infrastructure</t>
  </si>
  <si>
    <t>Allowance for Variation in Cost (%)</t>
  </si>
  <si>
    <t>Netted Base Cost per M sq</t>
  </si>
  <si>
    <t>Base Cost per  burial ROI</t>
  </si>
  <si>
    <t>Base Cost per Crem Remains ROI</t>
  </si>
  <si>
    <t>Pro-Rated Costings for Bural and Crem Remains ROI's</t>
  </si>
  <si>
    <t xml:space="preserve">Land for Plots </t>
  </si>
  <si>
    <t xml:space="preserve">Land for Memorial Wall </t>
  </si>
  <si>
    <t xml:space="preserve">Land Remaining </t>
  </si>
  <si>
    <t xml:space="preserve">Total apprortioned land per burial ROI </t>
  </si>
  <si>
    <t xml:space="preserve">Total apprortioned land per Crem Remains ROI </t>
  </si>
  <si>
    <t>Base costs</t>
  </si>
  <si>
    <t>Total Cost Per ROI - Perpetuity</t>
  </si>
  <si>
    <t>Total Cost Per ROI - 25 Year</t>
  </si>
  <si>
    <t>Bural and Crem Remains ROI's</t>
  </si>
  <si>
    <t>Total Cost per  burial ROI</t>
  </si>
  <si>
    <t>Total  Cost per Crem Remains ROI</t>
  </si>
  <si>
    <t>A - PROJECT SPECIFICS</t>
  </si>
  <si>
    <t>C - COST PER RIGHT OF INTERMENT</t>
  </si>
  <si>
    <t>Niche Walls Total</t>
  </si>
  <si>
    <t>Planning Total</t>
  </si>
  <si>
    <t>Sub-Total</t>
  </si>
  <si>
    <t>Total area of Niche walls (M sq)</t>
  </si>
  <si>
    <t>INSERT CEMETERY TRUST NAME</t>
  </si>
  <si>
    <t>Insert Project development name/details where relevant</t>
  </si>
  <si>
    <t xml:space="preserve"> 1 - PLANNING COSTS - ALL AREAS</t>
  </si>
  <si>
    <t>3 - DEVELOPMENT COSTS - NICHE WALL AREAS</t>
  </si>
  <si>
    <t xml:space="preserve"> 4 - SHARED INFRASTRUCTURE</t>
  </si>
  <si>
    <t xml:space="preserve"> 5 - MARKETING - ALL AREAS</t>
  </si>
  <si>
    <t>B - PROJECT EXPENDITURE</t>
  </si>
  <si>
    <t>6 - TOTAL PROJECT COST</t>
  </si>
  <si>
    <t>Total Project Cost</t>
  </si>
  <si>
    <t>Council Fees / Permits</t>
  </si>
  <si>
    <t>Total Development Area (M sq)</t>
  </si>
  <si>
    <t>Land Value</t>
  </si>
  <si>
    <t>Land Values</t>
  </si>
  <si>
    <t>Estimated Land Value ($)</t>
  </si>
  <si>
    <t>Land cost per sq meter</t>
  </si>
  <si>
    <t>Land per Burial ROI</t>
  </si>
  <si>
    <t>Land Per Memorial ROI</t>
  </si>
  <si>
    <t>Land Per Niche space</t>
  </si>
  <si>
    <t>Land shared infrastructure</t>
  </si>
  <si>
    <t>Residual Land</t>
  </si>
  <si>
    <t>Land value for burial/memorial</t>
  </si>
  <si>
    <t>Land value for niche wall</t>
  </si>
  <si>
    <t>Land value for shared infrastructure</t>
  </si>
  <si>
    <t>Equipment Hire</t>
  </si>
  <si>
    <t>Cemetery Land Development - Costing Model</t>
  </si>
  <si>
    <t>Please complete only rows and columns highlighted in grey. The cost proposed by the costing model in Section C can be used as the ‘Land Value’ figure in a fee justification model submitted by the trust as part of a fee application.</t>
  </si>
  <si>
    <t>Number of ROI - Bodily remains</t>
  </si>
  <si>
    <t>Number of ROI - Cremated remains (ground)</t>
  </si>
  <si>
    <t>Number of ROI - Cremated remains (niche wall)</t>
  </si>
  <si>
    <t>Cost per ROI Bodily remains</t>
  </si>
  <si>
    <t>Cost per ROI Cremated remains - perpetuity</t>
  </si>
  <si>
    <t>Cost per ROI Cremated remains - 25 year</t>
  </si>
  <si>
    <t>Cost per ROI Niche wall - perpetuity</t>
  </si>
  <si>
    <t>Cost per ROI Niche wall - 25 year</t>
  </si>
  <si>
    <t xml:space="preserve"> 2 - DEVELOPMENT COSTS - BODILY AND CREMATED REMAINS AREAS</t>
  </si>
  <si>
    <t>Bodily, Cremated Remains (Ground) Areas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</si>
</sst>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20"/>
      <color indexed="8"/>
      <name val="Calibri"/>
      <family val="2"/>
    </font>
    <font>
      <sz val="11"/>
      <color indexed="10"/>
      <name val="Arial"/>
      <family val="2"/>
    </font>
    <font>
      <b/>
      <i/>
      <sz val="11"/>
      <color indexed="8"/>
      <name val="Calibri"/>
      <family val="2"/>
    </font>
    <font>
      <b/>
      <sz val="20"/>
      <color indexed="8"/>
      <name val="Calibri"/>
      <family val="2"/>
    </font>
    <font>
      <u val="singleAccounting"/>
      <sz val="11"/>
      <color indexed="8"/>
      <name val="Calibri"/>
      <family val="2"/>
    </font>
    <font>
      <b/>
      <sz val="18"/>
      <color indexed="10"/>
      <name val="Arial"/>
      <family val="2"/>
    </font>
    <font>
      <sz val="14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26"/>
      <color indexed="8"/>
      <name val="Calibri"/>
      <family val="2"/>
    </font>
    <font>
      <i/>
      <sz val="14"/>
      <color indexed="8"/>
      <name val="Calibri"/>
      <family val="2"/>
    </font>
    <font>
      <b/>
      <i/>
      <sz val="14"/>
      <color indexed="8"/>
      <name val="Calibri"/>
      <family val="2"/>
    </font>
    <font>
      <sz val="18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sz val="14"/>
      <color indexed="8"/>
      <name val="Calibri"/>
      <family val="2"/>
    </font>
    <font>
      <sz val="20"/>
      <color indexed="8"/>
      <name val="Calibri"/>
      <family val="2"/>
    </font>
    <font>
      <b/>
      <sz val="20"/>
      <color indexed="10"/>
      <name val="Calibri"/>
      <family val="2"/>
    </font>
    <font>
      <b/>
      <sz val="14"/>
      <color indexed="8"/>
      <name val="Calibri"/>
      <family val="2"/>
    </font>
    <font>
      <b/>
      <sz val="16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Border="1"/>
    <xf numFmtId="0" fontId="4" fillId="0" borderId="0" xfId="0" applyFont="1" applyFill="1" applyProtection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0" fillId="0" borderId="4" xfId="0" applyNumberFormat="1" applyBorder="1"/>
    <xf numFmtId="0" fontId="0" fillId="0" borderId="7" xfId="0" applyBorder="1"/>
    <xf numFmtId="0" fontId="0" fillId="0" borderId="8" xfId="0" applyBorder="1"/>
    <xf numFmtId="0" fontId="8" fillId="2" borderId="0" xfId="0" applyFont="1" applyFill="1" applyAlignment="1" applyProtection="1">
      <alignment vertical="center"/>
    </xf>
    <xf numFmtId="0" fontId="4" fillId="2" borderId="0" xfId="0" applyFont="1" applyFill="1" applyProtection="1"/>
    <xf numFmtId="43" fontId="0" fillId="0" borderId="9" xfId="0" applyNumberFormat="1" applyBorder="1"/>
    <xf numFmtId="43" fontId="0" fillId="0" borderId="10" xfId="0" applyNumberFormat="1" applyBorder="1"/>
    <xf numFmtId="0" fontId="0" fillId="0" borderId="11" xfId="0" applyBorder="1"/>
    <xf numFmtId="0" fontId="0" fillId="0" borderId="12" xfId="0" applyBorder="1" applyAlignment="1">
      <alignment horizontal="center"/>
    </xf>
    <xf numFmtId="44" fontId="1" fillId="0" borderId="13" xfId="2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6" xfId="0" applyNumberFormat="1" applyBorder="1"/>
    <xf numFmtId="44" fontId="0" fillId="0" borderId="16" xfId="0" applyNumberFormat="1" applyBorder="1"/>
    <xf numFmtId="44" fontId="0" fillId="0" borderId="4" xfId="0" applyNumberFormat="1" applyBorder="1"/>
    <xf numFmtId="44" fontId="0" fillId="0" borderId="5" xfId="0" applyNumberFormat="1" applyBorder="1"/>
    <xf numFmtId="44" fontId="0" fillId="0" borderId="17" xfId="0" applyNumberFormat="1" applyBorder="1"/>
    <xf numFmtId="0" fontId="2" fillId="0" borderId="2" xfId="0" applyFont="1" applyBorder="1"/>
    <xf numFmtId="0" fontId="0" fillId="0" borderId="0" xfId="0" applyFill="1"/>
    <xf numFmtId="10" fontId="1" fillId="0" borderId="4" xfId="3" applyNumberFormat="1" applyFont="1" applyBorder="1"/>
    <xf numFmtId="43" fontId="0" fillId="0" borderId="5" xfId="0" applyNumberFormat="1" applyBorder="1"/>
    <xf numFmtId="0" fontId="0" fillId="0" borderId="16" xfId="0" applyFill="1" applyBorder="1"/>
    <xf numFmtId="0" fontId="0" fillId="0" borderId="18" xfId="0" applyBorder="1"/>
    <xf numFmtId="43" fontId="0" fillId="0" borderId="18" xfId="0" applyNumberFormat="1" applyBorder="1"/>
    <xf numFmtId="2" fontId="1" fillId="0" borderId="4" xfId="2" applyNumberFormat="1" applyFont="1" applyBorder="1"/>
    <xf numFmtId="2" fontId="1" fillId="0" borderId="5" xfId="2" applyNumberFormat="1" applyFont="1" applyBorder="1"/>
    <xf numFmtId="43" fontId="0" fillId="0" borderId="15" xfId="0" applyNumberFormat="1" applyBorder="1" applyAlignment="1">
      <alignment horizontal="center"/>
    </xf>
    <xf numFmtId="0" fontId="3" fillId="0" borderId="0" xfId="0" applyFont="1" applyFill="1" applyBorder="1" applyProtection="1"/>
    <xf numFmtId="0" fontId="3" fillId="0" borderId="0" xfId="0" applyFont="1" applyProtection="1"/>
    <xf numFmtId="0" fontId="9" fillId="0" borderId="0" xfId="0" applyFont="1" applyFill="1" applyBorder="1" applyProtection="1"/>
    <xf numFmtId="0" fontId="6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Protection="1"/>
    <xf numFmtId="0" fontId="0" fillId="0" borderId="7" xfId="0" applyFill="1" applyBorder="1" applyProtection="1"/>
    <xf numFmtId="0" fontId="0" fillId="0" borderId="0" xfId="0" applyFill="1" applyBorder="1" applyAlignment="1" applyProtection="1">
      <alignment horizontal="center"/>
    </xf>
    <xf numFmtId="9" fontId="1" fillId="0" borderId="0" xfId="3" applyFont="1" applyProtection="1"/>
    <xf numFmtId="43" fontId="1" fillId="0" borderId="0" xfId="1" applyFont="1" applyFill="1" applyBorder="1" applyProtection="1"/>
    <xf numFmtId="44" fontId="0" fillId="0" borderId="0" xfId="0" applyNumberFormat="1" applyProtection="1"/>
    <xf numFmtId="0" fontId="0" fillId="0" borderId="0" xfId="0" applyNumberFormat="1" applyProtection="1"/>
    <xf numFmtId="44" fontId="17" fillId="0" borderId="0" xfId="2" applyNumberFormat="1" applyFont="1" applyProtection="1"/>
    <xf numFmtId="0" fontId="0" fillId="0" borderId="0" xfId="0" applyFill="1" applyProtection="1"/>
    <xf numFmtId="0" fontId="0" fillId="0" borderId="0" xfId="0" applyBorder="1" applyProtection="1"/>
    <xf numFmtId="49" fontId="18" fillId="3" borderId="11" xfId="0" applyNumberFormat="1" applyFont="1" applyFill="1" applyBorder="1" applyAlignment="1" applyProtection="1">
      <alignment horizontal="left" vertical="center"/>
    </xf>
    <xf numFmtId="0" fontId="0" fillId="0" borderId="9" xfId="0" applyFill="1" applyBorder="1" applyProtection="1"/>
    <xf numFmtId="0" fontId="5" fillId="0" borderId="19" xfId="0" applyFont="1" applyFill="1" applyBorder="1" applyProtection="1"/>
    <xf numFmtId="0" fontId="13" fillId="0" borderId="9" xfId="0" applyFont="1" applyFill="1" applyBorder="1" applyProtection="1"/>
    <xf numFmtId="0" fontId="19" fillId="0" borderId="7" xfId="0" applyFont="1" applyFill="1" applyBorder="1" applyAlignment="1" applyProtection="1">
      <alignment horizontal="left" indent="3"/>
    </xf>
    <xf numFmtId="0" fontId="14" fillId="4" borderId="7" xfId="0" applyFont="1" applyFill="1" applyBorder="1" applyAlignment="1" applyProtection="1">
      <alignment horizontal="left" indent="3"/>
      <protection locked="0"/>
    </xf>
    <xf numFmtId="0" fontId="14" fillId="0" borderId="7" xfId="0" applyFont="1" applyFill="1" applyBorder="1" applyAlignment="1" applyProtection="1">
      <alignment horizontal="left" indent="3"/>
    </xf>
    <xf numFmtId="0" fontId="15" fillId="0" borderId="8" xfId="0" applyFont="1" applyFill="1" applyBorder="1" applyAlignment="1" applyProtection="1">
      <alignment horizontal="left"/>
    </xf>
    <xf numFmtId="0" fontId="9" fillId="0" borderId="20" xfId="0" applyFont="1" applyFill="1" applyBorder="1" applyProtection="1"/>
    <xf numFmtId="0" fontId="9" fillId="0" borderId="7" xfId="0" applyFont="1" applyFill="1" applyBorder="1" applyProtection="1"/>
    <xf numFmtId="0" fontId="9" fillId="0" borderId="8" xfId="0" applyFont="1" applyFill="1" applyBorder="1" applyProtection="1"/>
    <xf numFmtId="0" fontId="15" fillId="0" borderId="8" xfId="0" applyFont="1" applyFill="1" applyBorder="1" applyProtection="1"/>
    <xf numFmtId="0" fontId="11" fillId="0" borderId="20" xfId="0" applyFont="1" applyFill="1" applyBorder="1" applyProtection="1"/>
    <xf numFmtId="0" fontId="11" fillId="0" borderId="7" xfId="0" applyFont="1" applyFill="1" applyBorder="1" applyProtection="1"/>
    <xf numFmtId="0" fontId="14" fillId="0" borderId="7" xfId="0" applyFont="1" applyFill="1" applyBorder="1" applyProtection="1"/>
    <xf numFmtId="0" fontId="11" fillId="0" borderId="8" xfId="0" applyFont="1" applyFill="1" applyBorder="1" applyProtection="1"/>
    <xf numFmtId="0" fontId="0" fillId="0" borderId="19" xfId="0" applyFill="1" applyBorder="1" applyProtection="1"/>
    <xf numFmtId="0" fontId="12" fillId="4" borderId="2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2" fillId="4" borderId="8" xfId="0" applyFont="1" applyFill="1" applyBorder="1" applyAlignment="1" applyProtection="1">
      <alignment vertical="center"/>
      <protection locked="0"/>
    </xf>
    <xf numFmtId="0" fontId="16" fillId="4" borderId="21" xfId="0" applyFont="1" applyFill="1" applyBorder="1" applyAlignment="1" applyProtection="1">
      <alignment vertical="center"/>
    </xf>
    <xf numFmtId="0" fontId="16" fillId="4" borderId="22" xfId="0" applyFont="1" applyFill="1" applyBorder="1" applyAlignment="1" applyProtection="1">
      <alignment vertical="center"/>
    </xf>
    <xf numFmtId="0" fontId="0" fillId="0" borderId="22" xfId="0" applyBorder="1" applyProtection="1"/>
    <xf numFmtId="0" fontId="0" fillId="0" borderId="7" xfId="0" applyBorder="1" applyProtection="1"/>
    <xf numFmtId="0" fontId="15" fillId="0" borderId="0" xfId="0" applyFont="1" applyFill="1" applyBorder="1" applyProtection="1"/>
    <xf numFmtId="44" fontId="0" fillId="0" borderId="0" xfId="0" applyNumberFormat="1"/>
    <xf numFmtId="2" fontId="0" fillId="0" borderId="0" xfId="0" applyNumberFormat="1"/>
    <xf numFmtId="1" fontId="0" fillId="0" borderId="0" xfId="0" applyNumberFormat="1"/>
    <xf numFmtId="44" fontId="17" fillId="0" borderId="0" xfId="2" applyFont="1"/>
    <xf numFmtId="164" fontId="0" fillId="0" borderId="0" xfId="0" applyNumberFormat="1" applyProtection="1"/>
    <xf numFmtId="0" fontId="20" fillId="0" borderId="21" xfId="0" applyFont="1" applyFill="1" applyBorder="1" applyProtection="1"/>
    <xf numFmtId="0" fontId="21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3" fontId="3" fillId="0" borderId="0" xfId="1" applyFont="1" applyFill="1" applyBorder="1" applyProtection="1"/>
    <xf numFmtId="0" fontId="20" fillId="0" borderId="0" xfId="0" applyFont="1" applyFill="1" applyBorder="1" applyProtection="1"/>
    <xf numFmtId="41" fontId="3" fillId="0" borderId="0" xfId="0" applyNumberFormat="1" applyFont="1" applyFill="1" applyBorder="1" applyProtection="1"/>
    <xf numFmtId="41" fontId="16" fillId="4" borderId="21" xfId="0" applyNumberFormat="1" applyFont="1" applyFill="1" applyBorder="1" applyAlignment="1" applyProtection="1">
      <alignment vertical="center"/>
    </xf>
    <xf numFmtId="41" fontId="16" fillId="4" borderId="22" xfId="0" applyNumberFormat="1" applyFont="1" applyFill="1" applyBorder="1" applyAlignment="1" applyProtection="1">
      <alignment vertical="center"/>
    </xf>
    <xf numFmtId="41" fontId="0" fillId="0" borderId="0" xfId="0" applyNumberFormat="1" applyFill="1" applyBorder="1" applyProtection="1"/>
    <xf numFmtId="41" fontId="19" fillId="4" borderId="23" xfId="0" applyNumberFormat="1" applyFont="1" applyFill="1" applyBorder="1" applyProtection="1">
      <protection locked="0"/>
    </xf>
    <xf numFmtId="41" fontId="19" fillId="4" borderId="9" xfId="2" applyNumberFormat="1" applyFont="1" applyFill="1" applyBorder="1" applyProtection="1">
      <protection locked="0"/>
    </xf>
    <xf numFmtId="41" fontId="0" fillId="0" borderId="9" xfId="0" applyNumberFormat="1" applyBorder="1" applyProtection="1"/>
    <xf numFmtId="41" fontId="19" fillId="4" borderId="9" xfId="0" applyNumberFormat="1" applyFont="1" applyFill="1" applyBorder="1" applyProtection="1">
      <protection locked="0"/>
    </xf>
    <xf numFmtId="41" fontId="19" fillId="0" borderId="9" xfId="0" applyNumberFormat="1" applyFont="1" applyFill="1" applyBorder="1" applyProtection="1"/>
    <xf numFmtId="41" fontId="0" fillId="0" borderId="0" xfId="0" applyNumberFormat="1" applyProtection="1"/>
    <xf numFmtId="41" fontId="18" fillId="3" borderId="12" xfId="0" applyNumberFormat="1" applyFont="1" applyFill="1" applyBorder="1" applyAlignment="1" applyProtection="1">
      <alignment horizontal="center" vertical="center"/>
    </xf>
    <xf numFmtId="41" fontId="9" fillId="4" borderId="9" xfId="1" applyNumberFormat="1" applyFont="1" applyFill="1" applyBorder="1" applyProtection="1">
      <protection locked="0"/>
    </xf>
    <xf numFmtId="41" fontId="9" fillId="0" borderId="10" xfId="1" applyNumberFormat="1" applyFont="1" applyFill="1" applyBorder="1" applyProtection="1"/>
    <xf numFmtId="41" fontId="7" fillId="0" borderId="19" xfId="1" applyNumberFormat="1" applyFont="1" applyFill="1" applyBorder="1" applyProtection="1"/>
    <xf numFmtId="41" fontId="9" fillId="0" borderId="9" xfId="1" applyNumberFormat="1" applyFont="1" applyFill="1" applyBorder="1" applyProtection="1"/>
    <xf numFmtId="41" fontId="9" fillId="0" borderId="10" xfId="2" applyNumberFormat="1" applyFont="1" applyFill="1" applyBorder="1" applyProtection="1"/>
    <xf numFmtId="41" fontId="3" fillId="0" borderId="21" xfId="1" applyNumberFormat="1" applyFont="1" applyFill="1" applyBorder="1" applyProtection="1"/>
    <xf numFmtId="41" fontId="21" fillId="0" borderId="0" xfId="0" applyNumberFormat="1" applyFont="1" applyFill="1" applyBorder="1" applyAlignment="1" applyProtection="1">
      <alignment horizontal="center" vertical="center" wrapText="1"/>
    </xf>
    <xf numFmtId="41" fontId="20" fillId="0" borderId="0" xfId="0" applyNumberFormat="1" applyFont="1" applyProtection="1"/>
    <xf numFmtId="41" fontId="16" fillId="4" borderId="23" xfId="0" applyNumberFormat="1" applyFont="1" applyFill="1" applyBorder="1" applyAlignment="1" applyProtection="1">
      <alignment vertical="center"/>
    </xf>
    <xf numFmtId="41" fontId="16" fillId="4" borderId="10" xfId="0" applyNumberFormat="1" applyFont="1" applyFill="1" applyBorder="1" applyAlignment="1" applyProtection="1">
      <alignment vertical="center"/>
    </xf>
    <xf numFmtId="41" fontId="11" fillId="0" borderId="10" xfId="1" applyNumberFormat="1" applyFont="1" applyFill="1" applyBorder="1" applyProtection="1"/>
    <xf numFmtId="41" fontId="22" fillId="0" borderId="10" xfId="0" applyNumberFormat="1" applyFont="1" applyBorder="1" applyProtection="1"/>
    <xf numFmtId="41" fontId="22" fillId="0" borderId="0" xfId="0" applyNumberFormat="1" applyFont="1" applyBorder="1" applyProtection="1"/>
    <xf numFmtId="41" fontId="11" fillId="0" borderId="23" xfId="2" applyNumberFormat="1" applyFont="1" applyFill="1" applyBorder="1" applyAlignment="1" applyProtection="1">
      <alignment horizontal="right"/>
    </xf>
    <xf numFmtId="41" fontId="11" fillId="0" borderId="9" xfId="2" applyNumberFormat="1" applyFont="1" applyFill="1" applyBorder="1" applyAlignment="1" applyProtection="1">
      <alignment horizontal="right"/>
    </xf>
    <xf numFmtId="41" fontId="11" fillId="0" borderId="10" xfId="2" applyNumberFormat="1" applyFont="1" applyFill="1" applyBorder="1" applyAlignment="1" applyProtection="1">
      <alignment horizontal="right"/>
    </xf>
    <xf numFmtId="41" fontId="20" fillId="0" borderId="21" xfId="0" applyNumberFormat="1" applyFont="1" applyBorder="1" applyProtection="1"/>
    <xf numFmtId="43" fontId="19" fillId="4" borderId="9" xfId="0" applyNumberFormat="1" applyFont="1" applyFill="1" applyBorder="1" applyProtection="1">
      <protection locked="0"/>
    </xf>
    <xf numFmtId="0" fontId="9" fillId="4" borderId="9" xfId="3" applyNumberFormat="1" applyFont="1" applyFill="1" applyBorder="1" applyProtection="1">
      <protection locked="0"/>
    </xf>
    <xf numFmtId="41" fontId="19" fillId="4" borderId="10" xfId="0" applyNumberFormat="1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center" vertical="center" wrapText="1"/>
    </xf>
    <xf numFmtId="49" fontId="23" fillId="3" borderId="11" xfId="0" applyNumberFormat="1" applyFont="1" applyFill="1" applyBorder="1" applyAlignment="1" applyProtection="1">
      <alignment horizontal="center" vertical="center"/>
    </xf>
    <xf numFmtId="49" fontId="23" fillId="3" borderId="12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Q66"/>
  <sheetViews>
    <sheetView showGridLines="0" tabSelected="1" zoomScale="70" zoomScaleNormal="70" workbookViewId="0">
      <selection activeCell="A8" sqref="A8:B8"/>
    </sheetView>
  </sheetViews>
  <sheetFormatPr defaultColWidth="9.08984375" defaultRowHeight="14.5" x14ac:dyDescent="0.35"/>
  <cols>
    <col min="1" max="1" width="54.08984375" style="41" customWidth="1"/>
    <col min="2" max="2" width="23.6328125" style="96" customWidth="1"/>
    <col min="3" max="3" width="15.36328125" style="41" customWidth="1"/>
    <col min="4" max="4" width="54.08984375" style="41" customWidth="1"/>
    <col min="5" max="5" width="23.6328125" style="96" customWidth="1"/>
    <col min="6" max="6" width="3.453125" style="41" customWidth="1"/>
    <col min="7" max="7" width="14.453125" style="41" customWidth="1"/>
    <col min="8" max="8" width="15.36328125" style="41" bestFit="1" customWidth="1"/>
    <col min="9" max="11" width="4.36328125" style="41" customWidth="1"/>
    <col min="12" max="12" width="3.90625" style="41" customWidth="1"/>
    <col min="13" max="48" width="4.36328125" style="41" customWidth="1"/>
    <col min="49" max="16384" width="9.08984375" style="41"/>
  </cols>
  <sheetData>
    <row r="1" spans="1:12" s="37" customFormat="1" ht="49.5" customHeight="1" x14ac:dyDescent="0.75">
      <c r="A1" s="54" t="s">
        <v>78</v>
      </c>
      <c r="B1" s="87"/>
      <c r="C1" s="36"/>
      <c r="D1" s="36"/>
      <c r="E1" s="87"/>
      <c r="F1" s="36"/>
    </row>
    <row r="2" spans="1:12" s="37" customFormat="1" ht="39.65" customHeight="1" x14ac:dyDescent="0.6">
      <c r="A2" s="121" t="s">
        <v>79</v>
      </c>
      <c r="B2" s="121"/>
      <c r="C2" s="121"/>
      <c r="D2" s="121"/>
      <c r="E2" s="121"/>
      <c r="F2" s="36"/>
    </row>
    <row r="3" spans="1:12" s="37" customFormat="1" ht="19.5" customHeight="1" thickBot="1" x14ac:dyDescent="0.65">
      <c r="A3" s="38"/>
      <c r="B3" s="87"/>
      <c r="C3" s="36"/>
      <c r="D3" s="36"/>
      <c r="E3" s="87"/>
      <c r="F3" s="36"/>
    </row>
    <row r="4" spans="1:12" s="70" customFormat="1" ht="35.25" customHeight="1" x14ac:dyDescent="0.35">
      <c r="A4" s="68" t="s">
        <v>54</v>
      </c>
      <c r="B4" s="88"/>
      <c r="C4" s="72"/>
      <c r="D4" s="72"/>
      <c r="E4" s="106"/>
      <c r="F4" s="69"/>
    </row>
    <row r="5" spans="1:12" s="70" customFormat="1" ht="35.25" customHeight="1" thickBot="1" x14ac:dyDescent="0.4">
      <c r="A5" s="71" t="s">
        <v>55</v>
      </c>
      <c r="B5" s="89"/>
      <c r="C5" s="73"/>
      <c r="D5" s="73"/>
      <c r="E5" s="107"/>
      <c r="F5" s="69"/>
    </row>
    <row r="6" spans="1:12" s="37" customFormat="1" ht="19.5" customHeight="1" x14ac:dyDescent="0.6">
      <c r="A6" s="39"/>
      <c r="B6" s="87"/>
      <c r="C6" s="36"/>
      <c r="D6" s="36"/>
      <c r="E6" s="87"/>
      <c r="F6" s="36"/>
    </row>
    <row r="7" spans="1:12" ht="15" customHeight="1" thickBot="1" x14ac:dyDescent="0.4">
      <c r="A7" s="40"/>
      <c r="B7" s="90"/>
      <c r="C7" s="40"/>
      <c r="D7" s="40"/>
      <c r="E7" s="90"/>
      <c r="F7" s="40"/>
    </row>
    <row r="8" spans="1:12" ht="24.75" customHeight="1" thickBot="1" x14ac:dyDescent="0.4">
      <c r="A8" s="119" t="s">
        <v>48</v>
      </c>
      <c r="B8" s="120"/>
      <c r="C8" s="40"/>
      <c r="D8" s="51" t="s">
        <v>57</v>
      </c>
      <c r="E8" s="97" t="s">
        <v>0</v>
      </c>
      <c r="F8" s="40"/>
    </row>
    <row r="9" spans="1:12" ht="24.75" customHeight="1" x14ac:dyDescent="0.45">
      <c r="A9" s="63" t="s">
        <v>64</v>
      </c>
      <c r="B9" s="91">
        <v>0</v>
      </c>
      <c r="C9" s="40"/>
      <c r="D9" s="55" t="s">
        <v>6</v>
      </c>
      <c r="E9" s="98">
        <v>0</v>
      </c>
      <c r="F9" s="40"/>
    </row>
    <row r="10" spans="1:12" ht="24.75" customHeight="1" x14ac:dyDescent="0.45">
      <c r="A10" s="64" t="s">
        <v>67</v>
      </c>
      <c r="B10" s="92">
        <v>0</v>
      </c>
      <c r="C10" s="40"/>
      <c r="D10" s="55" t="s">
        <v>15</v>
      </c>
      <c r="E10" s="98">
        <v>0</v>
      </c>
      <c r="F10" s="40"/>
    </row>
    <row r="11" spans="1:12" ht="24.75" customHeight="1" x14ac:dyDescent="0.45">
      <c r="A11" s="64" t="s">
        <v>32</v>
      </c>
      <c r="B11" s="116">
        <v>15</v>
      </c>
      <c r="C11" s="40"/>
      <c r="D11" s="55" t="s">
        <v>7</v>
      </c>
      <c r="E11" s="98">
        <v>0</v>
      </c>
      <c r="F11" s="40"/>
    </row>
    <row r="12" spans="1:12" ht="24.75" customHeight="1" x14ac:dyDescent="0.45">
      <c r="A12" s="75"/>
      <c r="B12" s="93"/>
      <c r="C12" s="40"/>
      <c r="D12" s="55" t="s">
        <v>8</v>
      </c>
      <c r="E12" s="98">
        <v>0</v>
      </c>
      <c r="F12" s="40"/>
      <c r="G12" s="50"/>
      <c r="H12" s="50"/>
      <c r="I12" s="50"/>
      <c r="J12" s="50"/>
      <c r="K12" s="50"/>
      <c r="L12" s="50"/>
    </row>
    <row r="13" spans="1:12" ht="24.75" customHeight="1" x14ac:dyDescent="0.45">
      <c r="A13" s="64" t="s">
        <v>80</v>
      </c>
      <c r="B13" s="94">
        <v>0</v>
      </c>
      <c r="C13" s="40"/>
      <c r="D13" s="56" t="s">
        <v>77</v>
      </c>
      <c r="E13" s="98">
        <v>0</v>
      </c>
      <c r="F13" s="40"/>
    </row>
    <row r="14" spans="1:12" ht="24.75" customHeight="1" x14ac:dyDescent="0.45">
      <c r="A14" s="65" t="s">
        <v>12</v>
      </c>
      <c r="B14" s="115">
        <v>0</v>
      </c>
      <c r="C14" s="40"/>
      <c r="D14" s="57" t="s">
        <v>52</v>
      </c>
      <c r="E14" s="101">
        <f>SUM(E9:E13)</f>
        <v>0</v>
      </c>
      <c r="F14" s="40"/>
    </row>
    <row r="15" spans="1:12" ht="24.75" customHeight="1" x14ac:dyDescent="0.45">
      <c r="A15" s="65"/>
      <c r="B15" s="95"/>
      <c r="C15" s="40"/>
      <c r="D15" s="55" t="s">
        <v>18</v>
      </c>
      <c r="E15" s="101">
        <f>E14*$B$11%</f>
        <v>0</v>
      </c>
      <c r="F15" s="40"/>
    </row>
    <row r="16" spans="1:12" ht="24.75" customHeight="1" x14ac:dyDescent="0.45">
      <c r="A16" s="64" t="s">
        <v>81</v>
      </c>
      <c r="B16" s="94">
        <v>0</v>
      </c>
      <c r="C16" s="40"/>
      <c r="D16" s="55" t="s">
        <v>65</v>
      </c>
      <c r="E16" s="101">
        <f>IF('2. Apportionment'!B46=0,0,'2. Apportionment'!B46)</f>
        <v>0</v>
      </c>
      <c r="F16" s="40"/>
      <c r="H16" s="81"/>
    </row>
    <row r="17" spans="1:17" ht="24.75" customHeight="1" thickBot="1" x14ac:dyDescent="0.5">
      <c r="A17" s="65" t="s">
        <v>13</v>
      </c>
      <c r="B17" s="115">
        <v>0</v>
      </c>
      <c r="C17" s="40"/>
      <c r="D17" s="62" t="s">
        <v>50</v>
      </c>
      <c r="E17" s="108">
        <f>SUM(E14:E16)</f>
        <v>0</v>
      </c>
      <c r="F17" s="40"/>
    </row>
    <row r="18" spans="1:17" ht="24.75" customHeight="1" thickBot="1" x14ac:dyDescent="0.5">
      <c r="A18" s="65"/>
      <c r="B18" s="95"/>
      <c r="C18" s="40"/>
      <c r="F18" s="40"/>
    </row>
    <row r="19" spans="1:17" ht="24.75" customHeight="1" thickBot="1" x14ac:dyDescent="0.5">
      <c r="A19" s="64" t="s">
        <v>82</v>
      </c>
      <c r="B19" s="94">
        <v>0</v>
      </c>
      <c r="C19" s="40"/>
      <c r="D19" s="51" t="s">
        <v>58</v>
      </c>
      <c r="E19" s="97" t="s">
        <v>0</v>
      </c>
      <c r="F19" s="43"/>
      <c r="I19" s="44"/>
    </row>
    <row r="20" spans="1:17" ht="24.75" customHeight="1" x14ac:dyDescent="0.45">
      <c r="A20" s="65" t="s">
        <v>53</v>
      </c>
      <c r="B20" s="115">
        <v>0</v>
      </c>
      <c r="C20" s="52"/>
      <c r="D20" s="55" t="s">
        <v>6</v>
      </c>
      <c r="E20" s="98">
        <v>0</v>
      </c>
      <c r="F20" s="40"/>
      <c r="I20" s="44"/>
    </row>
    <row r="21" spans="1:17" ht="24.75" customHeight="1" x14ac:dyDescent="0.45">
      <c r="A21" s="75"/>
      <c r="B21" s="93"/>
      <c r="C21" s="40"/>
      <c r="D21" s="55" t="s">
        <v>15</v>
      </c>
      <c r="E21" s="98">
        <v>0</v>
      </c>
      <c r="F21" s="45"/>
    </row>
    <row r="22" spans="1:17" ht="24.75" customHeight="1" thickBot="1" x14ac:dyDescent="0.5">
      <c r="A22" s="66" t="s">
        <v>30</v>
      </c>
      <c r="B22" s="117">
        <v>0</v>
      </c>
      <c r="C22" s="40"/>
      <c r="D22" s="55" t="s">
        <v>7</v>
      </c>
      <c r="E22" s="98">
        <v>0</v>
      </c>
      <c r="F22" s="45"/>
      <c r="H22" s="46"/>
    </row>
    <row r="23" spans="1:17" ht="24.75" customHeight="1" thickBot="1" x14ac:dyDescent="0.5">
      <c r="A23" s="74"/>
      <c r="C23" s="40"/>
      <c r="D23" s="55" t="s">
        <v>8</v>
      </c>
      <c r="E23" s="98">
        <v>0</v>
      </c>
      <c r="F23" s="45"/>
      <c r="H23" s="47"/>
      <c r="K23" s="46"/>
    </row>
    <row r="24" spans="1:17" ht="24.75" customHeight="1" thickBot="1" x14ac:dyDescent="0.5">
      <c r="A24" s="119" t="s">
        <v>60</v>
      </c>
      <c r="B24" s="120"/>
      <c r="C24" s="40"/>
      <c r="D24" s="56" t="s">
        <v>5</v>
      </c>
      <c r="E24" s="98">
        <v>0</v>
      </c>
      <c r="F24" s="45"/>
      <c r="G24" s="48"/>
      <c r="H24" s="47"/>
    </row>
    <row r="25" spans="1:17" ht="24.75" customHeight="1" thickBot="1" x14ac:dyDescent="0.5">
      <c r="A25" s="51" t="s">
        <v>56</v>
      </c>
      <c r="B25" s="97" t="s">
        <v>0</v>
      </c>
      <c r="C25" s="40"/>
      <c r="D25" s="57" t="s">
        <v>52</v>
      </c>
      <c r="E25" s="101">
        <f>SUM(E20:E24)</f>
        <v>0</v>
      </c>
      <c r="F25" s="45"/>
      <c r="G25" s="46"/>
    </row>
    <row r="26" spans="1:17" ht="24.75" customHeight="1" x14ac:dyDescent="0.45">
      <c r="A26" s="55" t="s">
        <v>1</v>
      </c>
      <c r="B26" s="98">
        <v>0</v>
      </c>
      <c r="C26" s="40"/>
      <c r="D26" s="55" t="s">
        <v>18</v>
      </c>
      <c r="E26" s="101">
        <f>E25*$B$11%</f>
        <v>0</v>
      </c>
      <c r="F26" s="45"/>
    </row>
    <row r="27" spans="1:17" ht="24.75" customHeight="1" x14ac:dyDescent="0.45">
      <c r="A27" s="55" t="s">
        <v>63</v>
      </c>
      <c r="B27" s="98">
        <v>0</v>
      </c>
      <c r="C27" s="40"/>
      <c r="D27" s="55" t="s">
        <v>65</v>
      </c>
      <c r="E27" s="101">
        <f>IF('2. Apportionment'!B47=0,0,'2. Apportionment'!B47)</f>
        <v>0</v>
      </c>
      <c r="F27" s="45"/>
      <c r="Q27" s="50"/>
    </row>
    <row r="28" spans="1:17" ht="24.75" customHeight="1" thickBot="1" x14ac:dyDescent="0.5">
      <c r="A28" s="55" t="s">
        <v>2</v>
      </c>
      <c r="B28" s="98">
        <v>0</v>
      </c>
      <c r="C28" s="40"/>
      <c r="D28" s="62" t="s">
        <v>27</v>
      </c>
      <c r="E28" s="108">
        <f>SUM(E25:E27)</f>
        <v>0</v>
      </c>
      <c r="F28" s="45"/>
      <c r="G28" s="46"/>
    </row>
    <row r="29" spans="1:17" ht="24.75" customHeight="1" thickBot="1" x14ac:dyDescent="0.55000000000000004">
      <c r="A29" s="55" t="s">
        <v>3</v>
      </c>
      <c r="B29" s="98">
        <v>0</v>
      </c>
      <c r="C29" s="40"/>
      <c r="D29" s="53"/>
      <c r="E29" s="100"/>
      <c r="F29" s="45"/>
    </row>
    <row r="30" spans="1:17" ht="24.75" customHeight="1" thickBot="1" x14ac:dyDescent="0.5">
      <c r="A30" s="55" t="s">
        <v>4</v>
      </c>
      <c r="B30" s="98">
        <v>0</v>
      </c>
      <c r="C30" s="40"/>
      <c r="D30" s="51" t="s">
        <v>59</v>
      </c>
      <c r="E30" s="97" t="s">
        <v>0</v>
      </c>
      <c r="F30" s="45"/>
    </row>
    <row r="31" spans="1:17" ht="24.75" customHeight="1" x14ac:dyDescent="0.45">
      <c r="A31" s="55" t="s">
        <v>10</v>
      </c>
      <c r="B31" s="98">
        <v>0</v>
      </c>
      <c r="C31" s="40"/>
      <c r="D31" s="55" t="s">
        <v>11</v>
      </c>
      <c r="E31" s="98">
        <v>0</v>
      </c>
      <c r="F31" s="45"/>
    </row>
    <row r="32" spans="1:17" ht="24.75" customHeight="1" x14ac:dyDescent="0.45">
      <c r="A32" s="56" t="s">
        <v>5</v>
      </c>
      <c r="B32" s="98">
        <v>0</v>
      </c>
      <c r="C32" s="40"/>
      <c r="D32" s="56" t="s">
        <v>9</v>
      </c>
      <c r="E32" s="98">
        <v>0</v>
      </c>
      <c r="F32" s="45"/>
    </row>
    <row r="33" spans="1:14" ht="24.75" customHeight="1" thickBot="1" x14ac:dyDescent="0.5">
      <c r="A33" s="62" t="s">
        <v>51</v>
      </c>
      <c r="B33" s="99">
        <f>SUM(B26:B32)</f>
        <v>0</v>
      </c>
      <c r="C33" s="40"/>
      <c r="D33" s="62" t="s">
        <v>28</v>
      </c>
      <c r="E33" s="108">
        <f>SUM(E31:E32)</f>
        <v>0</v>
      </c>
      <c r="F33" s="45"/>
      <c r="L33" s="46"/>
    </row>
    <row r="34" spans="1:14" ht="24.75" customHeight="1" thickBot="1" x14ac:dyDescent="0.55000000000000004">
      <c r="A34" s="67"/>
      <c r="B34" s="100"/>
      <c r="C34" s="42"/>
      <c r="D34" s="40"/>
      <c r="E34" s="90"/>
      <c r="F34" s="45"/>
    </row>
    <row r="35" spans="1:14" ht="24.75" customHeight="1" thickBot="1" x14ac:dyDescent="0.4">
      <c r="A35" s="51" t="s">
        <v>88</v>
      </c>
      <c r="B35" s="97"/>
      <c r="C35" s="40"/>
      <c r="D35" s="51" t="s">
        <v>61</v>
      </c>
      <c r="E35" s="97" t="s">
        <v>0</v>
      </c>
      <c r="F35" s="45"/>
    </row>
    <row r="36" spans="1:14" ht="24.75" customHeight="1" thickBot="1" x14ac:dyDescent="0.5">
      <c r="A36" s="55" t="s">
        <v>6</v>
      </c>
      <c r="B36" s="98">
        <v>0</v>
      </c>
      <c r="C36" s="40"/>
      <c r="D36" s="62" t="s">
        <v>62</v>
      </c>
      <c r="E36" s="109">
        <f>SUM(E33,E28,E17,B44,B33)</f>
        <v>0</v>
      </c>
      <c r="F36" s="45"/>
    </row>
    <row r="37" spans="1:14" ht="24.75" customHeight="1" x14ac:dyDescent="0.45">
      <c r="A37" s="55" t="s">
        <v>15</v>
      </c>
      <c r="B37" s="98">
        <v>0</v>
      </c>
      <c r="C37" s="40"/>
      <c r="D37" s="76"/>
      <c r="E37" s="110"/>
      <c r="F37" s="45"/>
    </row>
    <row r="38" spans="1:14" ht="24.75" customHeight="1" thickBot="1" x14ac:dyDescent="0.5">
      <c r="A38" s="55" t="s">
        <v>7</v>
      </c>
      <c r="B38" s="98">
        <v>0</v>
      </c>
      <c r="C38" s="40"/>
      <c r="F38" s="45"/>
      <c r="N38" s="50"/>
    </row>
    <row r="39" spans="1:14" ht="24.75" customHeight="1" thickBot="1" x14ac:dyDescent="0.5">
      <c r="A39" s="55" t="s">
        <v>8</v>
      </c>
      <c r="B39" s="98">
        <v>0</v>
      </c>
      <c r="C39" s="40"/>
      <c r="D39" s="119" t="s">
        <v>49</v>
      </c>
      <c r="E39" s="120"/>
      <c r="F39" s="45"/>
    </row>
    <row r="40" spans="1:14" ht="24.75" customHeight="1" x14ac:dyDescent="0.45">
      <c r="A40" s="56" t="s">
        <v>5</v>
      </c>
      <c r="B40" s="98">
        <v>0</v>
      </c>
      <c r="C40" s="40"/>
      <c r="D40" s="59" t="s">
        <v>83</v>
      </c>
      <c r="E40" s="111">
        <f>'2. Apportionment'!B28</f>
        <v>0</v>
      </c>
      <c r="F40" s="45"/>
    </row>
    <row r="41" spans="1:14" ht="24.75" customHeight="1" x14ac:dyDescent="0.45">
      <c r="A41" s="57" t="s">
        <v>52</v>
      </c>
      <c r="B41" s="101">
        <f>SUM(B36:B40)</f>
        <v>0</v>
      </c>
      <c r="C41" s="40"/>
      <c r="D41" s="60" t="s">
        <v>84</v>
      </c>
      <c r="E41" s="112">
        <f>'2. Apportionment'!B29</f>
        <v>0</v>
      </c>
      <c r="F41" s="45"/>
    </row>
    <row r="42" spans="1:14" ht="24.75" customHeight="1" x14ac:dyDescent="0.45">
      <c r="A42" s="55" t="s">
        <v>18</v>
      </c>
      <c r="B42" s="101">
        <f>B41*$B$11%</f>
        <v>0</v>
      </c>
      <c r="C42" s="40"/>
      <c r="D42" s="60" t="s">
        <v>85</v>
      </c>
      <c r="E42" s="112">
        <f>'2. Apportionment'!B30</f>
        <v>0</v>
      </c>
      <c r="F42" s="45"/>
    </row>
    <row r="43" spans="1:14" ht="24.75" customHeight="1" x14ac:dyDescent="0.45">
      <c r="A43" s="55" t="s">
        <v>65</v>
      </c>
      <c r="B43" s="101">
        <f>IF('2. Apportionment'!B45=0,0,'2. Apportionment'!B45)</f>
        <v>0</v>
      </c>
      <c r="C43" s="40"/>
      <c r="D43" s="60" t="s">
        <v>86</v>
      </c>
      <c r="E43" s="112">
        <f>'2. Apportionment'!B36</f>
        <v>0</v>
      </c>
      <c r="F43" s="45"/>
    </row>
    <row r="44" spans="1:14" ht="24.75" customHeight="1" thickBot="1" x14ac:dyDescent="0.5">
      <c r="A44" s="58" t="s">
        <v>89</v>
      </c>
      <c r="B44" s="102">
        <f>SUM(B41:B43)</f>
        <v>0</v>
      </c>
      <c r="C44" s="40"/>
      <c r="D44" s="61" t="s">
        <v>87</v>
      </c>
      <c r="E44" s="113">
        <f>'2. Apportionment'!B35</f>
        <v>0</v>
      </c>
      <c r="F44" s="45"/>
    </row>
    <row r="45" spans="1:14" ht="24.75" customHeight="1" x14ac:dyDescent="0.6">
      <c r="A45" s="82"/>
      <c r="B45" s="103"/>
      <c r="C45" s="83"/>
      <c r="D45" s="84"/>
      <c r="E45" s="114"/>
      <c r="F45" s="85"/>
      <c r="G45" s="84"/>
      <c r="H45" s="84"/>
      <c r="I45" s="84"/>
      <c r="J45" s="84"/>
    </row>
    <row r="46" spans="1:14" ht="24.75" customHeight="1" x14ac:dyDescent="0.6">
      <c r="A46" s="118" t="str">
        <f>IF('2. Apportionment'!$B$8&lt;0,"* WARNING - there is insufficient land to complete project!","")</f>
        <v/>
      </c>
      <c r="B46" s="118"/>
      <c r="C46" s="118"/>
      <c r="D46" s="118"/>
      <c r="E46" s="118"/>
      <c r="F46" s="85"/>
      <c r="G46" s="84"/>
      <c r="H46" s="84"/>
      <c r="I46" s="84"/>
      <c r="J46" s="84"/>
    </row>
    <row r="47" spans="1:14" ht="24.75" customHeight="1" x14ac:dyDescent="0.6">
      <c r="A47" s="83"/>
      <c r="B47" s="104"/>
      <c r="C47" s="83"/>
      <c r="D47" s="83"/>
      <c r="E47" s="104"/>
      <c r="F47" s="85"/>
      <c r="G47" s="84"/>
      <c r="H47" s="84"/>
      <c r="I47" s="84"/>
      <c r="J47" s="84"/>
    </row>
    <row r="48" spans="1:14" ht="24.75" customHeight="1" x14ac:dyDescent="0.6">
      <c r="A48" s="118" t="str">
        <f>IF($B$11=15,"","* Please provide justification to the department for use of Cost Variation above or below 15%")</f>
        <v/>
      </c>
      <c r="B48" s="118"/>
      <c r="C48" s="118"/>
      <c r="D48" s="118"/>
      <c r="E48" s="118"/>
      <c r="F48" s="85"/>
      <c r="G48" s="84"/>
      <c r="H48" s="84"/>
      <c r="I48" s="84"/>
      <c r="J48" s="84"/>
    </row>
    <row r="49" spans="1:10" ht="24.75" customHeight="1" x14ac:dyDescent="0.6">
      <c r="A49" s="83"/>
      <c r="B49" s="104"/>
      <c r="C49" s="86"/>
      <c r="D49" s="83"/>
      <c r="E49" s="104"/>
      <c r="F49" s="85"/>
      <c r="G49" s="84"/>
      <c r="H49" s="84"/>
      <c r="I49" s="84"/>
      <c r="J49" s="84"/>
    </row>
    <row r="50" spans="1:10" ht="15" customHeight="1" x14ac:dyDescent="0.6">
      <c r="A50" s="84"/>
      <c r="B50" s="105"/>
      <c r="C50" s="86"/>
      <c r="D50" s="84"/>
      <c r="E50" s="105"/>
      <c r="F50" s="85"/>
      <c r="G50" s="84"/>
      <c r="H50" s="84"/>
      <c r="I50" s="84"/>
      <c r="J50" s="84"/>
    </row>
    <row r="51" spans="1:10" ht="15" customHeight="1" x14ac:dyDescent="0.6">
      <c r="A51" s="84"/>
      <c r="B51" s="105"/>
      <c r="C51" s="86"/>
      <c r="D51" s="84"/>
      <c r="E51" s="105"/>
      <c r="F51" s="85"/>
      <c r="G51" s="84"/>
      <c r="H51" s="84"/>
      <c r="I51" s="84"/>
      <c r="J51" s="84"/>
    </row>
    <row r="52" spans="1:10" ht="15" customHeight="1" x14ac:dyDescent="0.6">
      <c r="A52" s="84"/>
      <c r="B52" s="105"/>
      <c r="C52" s="86"/>
      <c r="D52" s="84"/>
      <c r="E52" s="105"/>
      <c r="F52" s="85"/>
      <c r="G52" s="84"/>
      <c r="H52" s="84"/>
      <c r="I52" s="84"/>
      <c r="J52" s="84"/>
    </row>
    <row r="53" spans="1:10" ht="15" customHeight="1" x14ac:dyDescent="0.6">
      <c r="A53" s="84"/>
      <c r="B53" s="105"/>
      <c r="C53" s="86"/>
      <c r="D53" s="84"/>
      <c r="E53" s="105"/>
      <c r="F53" s="85"/>
      <c r="G53" s="84"/>
      <c r="H53" s="84"/>
      <c r="I53" s="84"/>
      <c r="J53" s="84"/>
    </row>
    <row r="54" spans="1:10" ht="15" customHeight="1" x14ac:dyDescent="0.6">
      <c r="A54" s="84"/>
      <c r="B54" s="105"/>
      <c r="C54" s="86"/>
      <c r="D54" s="84"/>
      <c r="E54" s="105"/>
      <c r="F54" s="85"/>
      <c r="G54" s="84"/>
      <c r="H54" s="84"/>
      <c r="I54" s="84"/>
      <c r="J54" s="84"/>
    </row>
    <row r="55" spans="1:10" ht="15" customHeight="1" x14ac:dyDescent="0.6">
      <c r="A55" s="84"/>
      <c r="B55" s="105"/>
      <c r="C55" s="86"/>
      <c r="D55" s="84"/>
      <c r="E55" s="105"/>
      <c r="F55" s="85"/>
      <c r="G55" s="84"/>
      <c r="H55" s="84"/>
      <c r="I55" s="84"/>
      <c r="J55" s="84"/>
    </row>
    <row r="56" spans="1:10" ht="15.75" customHeight="1" x14ac:dyDescent="0.6">
      <c r="A56" s="84"/>
      <c r="B56" s="105"/>
      <c r="C56" s="86"/>
      <c r="D56" s="84"/>
      <c r="E56" s="105"/>
      <c r="F56" s="85"/>
      <c r="G56" s="84"/>
      <c r="H56" s="84"/>
      <c r="I56" s="84"/>
      <c r="J56" s="84"/>
    </row>
    <row r="57" spans="1:10" ht="15.75" customHeight="1" x14ac:dyDescent="0.6">
      <c r="A57" s="84"/>
      <c r="B57" s="105"/>
      <c r="C57" s="86"/>
      <c r="D57" s="84"/>
      <c r="E57" s="105"/>
      <c r="F57" s="85"/>
      <c r="G57" s="84"/>
      <c r="H57" s="84"/>
      <c r="I57" s="84"/>
      <c r="J57" s="84"/>
    </row>
    <row r="58" spans="1:10" ht="15" customHeight="1" x14ac:dyDescent="0.6">
      <c r="A58" s="84"/>
      <c r="B58" s="105"/>
      <c r="C58" s="86"/>
      <c r="D58" s="84"/>
      <c r="E58" s="105"/>
      <c r="F58" s="85"/>
      <c r="G58" s="84"/>
      <c r="H58" s="84"/>
      <c r="I58" s="84"/>
      <c r="J58" s="84"/>
    </row>
    <row r="59" spans="1:10" ht="15" customHeight="1" x14ac:dyDescent="0.6">
      <c r="A59" s="84"/>
      <c r="B59" s="105"/>
      <c r="C59" s="86"/>
      <c r="D59" s="84"/>
      <c r="E59" s="105"/>
      <c r="F59" s="85"/>
      <c r="G59" s="84"/>
      <c r="H59" s="84"/>
      <c r="I59" s="84"/>
      <c r="J59" s="84"/>
    </row>
    <row r="60" spans="1:10" ht="15" customHeight="1" x14ac:dyDescent="0.6">
      <c r="A60" s="84"/>
      <c r="B60" s="105"/>
      <c r="C60" s="86"/>
      <c r="D60" s="84"/>
      <c r="E60" s="105"/>
      <c r="F60" s="85"/>
      <c r="G60" s="84"/>
      <c r="H60" s="84"/>
      <c r="I60" s="84"/>
      <c r="J60" s="84"/>
    </row>
    <row r="61" spans="1:10" ht="15" customHeight="1" x14ac:dyDescent="0.6">
      <c r="A61" s="84"/>
      <c r="B61" s="105"/>
      <c r="C61" s="86"/>
      <c r="D61" s="84"/>
      <c r="E61" s="105"/>
      <c r="F61" s="86"/>
      <c r="G61" s="84"/>
      <c r="H61" s="84"/>
      <c r="I61" s="84"/>
      <c r="J61" s="84"/>
    </row>
    <row r="62" spans="1:10" ht="15.75" customHeight="1" x14ac:dyDescent="0.35">
      <c r="C62" s="49"/>
      <c r="F62" s="49"/>
    </row>
    <row r="63" spans="1:10" ht="15.75" customHeight="1" x14ac:dyDescent="0.35"/>
    <row r="64" spans="1:10" ht="15.75" customHeight="1" x14ac:dyDescent="0.35"/>
    <row r="65" ht="16.5" customHeight="1" x14ac:dyDescent="0.35"/>
    <row r="66" ht="15.75" customHeight="1" x14ac:dyDescent="0.35"/>
  </sheetData>
  <sheetProtection algorithmName="SHA-512" hashValue="E1Zjx9r1ytrwEmyEKNZw5OYB24bF/EPXNAYB224FTr+LO+iljOr/CzWK34iCUVfDaIZn7MgAPtFOHu+3iCGSPQ==" saltValue="8PLIT9rLpUQbnYiO//vgQA==" spinCount="100000" sheet="1"/>
  <mergeCells count="6">
    <mergeCell ref="A2:E2"/>
    <mergeCell ref="A46:E46"/>
    <mergeCell ref="A48:E48"/>
    <mergeCell ref="A8:B8"/>
    <mergeCell ref="D39:E39"/>
    <mergeCell ref="A24:B24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Footer>&amp;RVersion 1.0
July 2012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F48"/>
  <sheetViews>
    <sheetView topLeftCell="A13" workbookViewId="0">
      <selection activeCell="B47" sqref="B47"/>
    </sheetView>
  </sheetViews>
  <sheetFormatPr defaultRowHeight="14.5" x14ac:dyDescent="0.35"/>
  <cols>
    <col min="1" max="1" width="42.54296875" customWidth="1"/>
    <col min="2" max="3" width="18.08984375" customWidth="1"/>
    <col min="4" max="4" width="66.453125" customWidth="1"/>
    <col min="9" max="9" width="16.36328125" customWidth="1"/>
  </cols>
  <sheetData>
    <row r="1" spans="1:6" s="27" customFormat="1" ht="23" x14ac:dyDescent="0.35">
      <c r="A1" s="12" t="s">
        <v>17</v>
      </c>
      <c r="B1" s="13"/>
      <c r="C1" s="13"/>
      <c r="D1" s="2"/>
      <c r="E1" s="2"/>
      <c r="F1" s="2"/>
    </row>
    <row r="3" spans="1:6" x14ac:dyDescent="0.35">
      <c r="A3" s="5" t="s">
        <v>21</v>
      </c>
      <c r="B3" s="19" t="s">
        <v>16</v>
      </c>
      <c r="C3" s="20" t="s">
        <v>14</v>
      </c>
    </row>
    <row r="4" spans="1:6" x14ac:dyDescent="0.35">
      <c r="A4" s="6" t="s">
        <v>37</v>
      </c>
      <c r="B4" s="9">
        <f>'1. Costings Sheet'!B13*'1. Costings Sheet'!B14</f>
        <v>0</v>
      </c>
      <c r="C4" s="28" t="e">
        <f>B4/'1. Costings Sheet'!B9</f>
        <v>#DIV/0!</v>
      </c>
    </row>
    <row r="5" spans="1:6" x14ac:dyDescent="0.35">
      <c r="A5" s="6" t="s">
        <v>25</v>
      </c>
      <c r="B5" s="9">
        <f>'1. Costings Sheet'!B17*'1. Costings Sheet'!B16</f>
        <v>0</v>
      </c>
      <c r="C5" s="28" t="e">
        <f>B5/'1. Costings Sheet'!B9</f>
        <v>#DIV/0!</v>
      </c>
    </row>
    <row r="6" spans="1:6" x14ac:dyDescent="0.35">
      <c r="A6" s="6" t="s">
        <v>38</v>
      </c>
      <c r="B6" s="9">
        <f>'1. Costings Sheet'!B20</f>
        <v>0</v>
      </c>
      <c r="C6" s="28" t="e">
        <f>B6/'1. Costings Sheet'!B9</f>
        <v>#DIV/0!</v>
      </c>
    </row>
    <row r="7" spans="1:6" x14ac:dyDescent="0.35">
      <c r="A7" s="6" t="s">
        <v>31</v>
      </c>
      <c r="B7" s="9">
        <f>'1. Costings Sheet'!B22</f>
        <v>0</v>
      </c>
      <c r="C7" s="28"/>
    </row>
    <row r="8" spans="1:6" x14ac:dyDescent="0.35">
      <c r="A8" s="6" t="s">
        <v>39</v>
      </c>
      <c r="B8" s="9">
        <f>'1. Costings Sheet'!B9-SUM(B4:B7)</f>
        <v>0</v>
      </c>
      <c r="C8" s="28" t="e">
        <f>B8/'1. Costings Sheet'!B9</f>
        <v>#DIV/0!</v>
      </c>
    </row>
    <row r="9" spans="1:6" x14ac:dyDescent="0.35">
      <c r="A9" s="6" t="s">
        <v>19</v>
      </c>
      <c r="B9" s="9" t="e">
        <f>B4+(B8*B4/SUM(B4:B5))</f>
        <v>#DIV/0!</v>
      </c>
      <c r="C9" s="28" t="e">
        <f>B9/'1. Costings Sheet'!B9</f>
        <v>#DIV/0!</v>
      </c>
    </row>
    <row r="10" spans="1:6" x14ac:dyDescent="0.35">
      <c r="A10" s="6" t="s">
        <v>20</v>
      </c>
      <c r="B10" s="9" t="e">
        <f>B5+(B8*B5/SUM(B4:B5))</f>
        <v>#DIV/0!</v>
      </c>
      <c r="C10" s="28" t="e">
        <f>B10/'1. Costings Sheet'!B9</f>
        <v>#DIV/0!</v>
      </c>
    </row>
    <row r="11" spans="1:6" x14ac:dyDescent="0.35">
      <c r="A11" s="6" t="s">
        <v>40</v>
      </c>
      <c r="B11" s="9">
        <f>IF('1. Costings Sheet'!B13=0,0,B9/'1. Costings Sheet'!B13)</f>
        <v>0</v>
      </c>
      <c r="C11" s="6"/>
    </row>
    <row r="12" spans="1:6" x14ac:dyDescent="0.35">
      <c r="A12" s="7" t="s">
        <v>41</v>
      </c>
      <c r="B12" s="29">
        <f>IF('1. Costings Sheet'!B16=0,0,B10/'1. Costings Sheet'!B16)</f>
        <v>0</v>
      </c>
      <c r="C12" s="7"/>
    </row>
    <row r="13" spans="1:6" x14ac:dyDescent="0.35">
      <c r="A13" s="8"/>
      <c r="B13" s="32"/>
      <c r="C13" s="31"/>
      <c r="D13" s="1"/>
    </row>
    <row r="14" spans="1:6" x14ac:dyDescent="0.35">
      <c r="A14" s="5" t="s">
        <v>36</v>
      </c>
      <c r="B14" s="35" t="s">
        <v>0</v>
      </c>
      <c r="C14" s="1"/>
    </row>
    <row r="15" spans="1:6" x14ac:dyDescent="0.35">
      <c r="A15" s="30" t="s">
        <v>33</v>
      </c>
      <c r="B15" s="21" t="e">
        <f>SUM('1. Costings Sheet'!B44)/(('1. Costings Sheet'!B9)-'1. Costings Sheet'!B20-'1. Costings Sheet'!B22)</f>
        <v>#DIV/0!</v>
      </c>
      <c r="C15" s="3"/>
    </row>
    <row r="16" spans="1:6" x14ac:dyDescent="0.35">
      <c r="A16" s="6" t="s">
        <v>34</v>
      </c>
      <c r="B16" s="33" t="e">
        <f>B15*$B$11</f>
        <v>#DIV/0!</v>
      </c>
      <c r="C16" s="3"/>
    </row>
    <row r="17" spans="1:3" x14ac:dyDescent="0.35">
      <c r="A17" s="7" t="s">
        <v>35</v>
      </c>
      <c r="B17" s="34" t="e">
        <f>$B$12*B15</f>
        <v>#DIV/0!</v>
      </c>
      <c r="C17" s="3"/>
    </row>
    <row r="18" spans="1:3" x14ac:dyDescent="0.35">
      <c r="A18" s="1"/>
      <c r="B18" s="1"/>
      <c r="C18" s="1"/>
    </row>
    <row r="19" spans="1:3" ht="15.75" customHeight="1" x14ac:dyDescent="0.35"/>
    <row r="20" spans="1:3" x14ac:dyDescent="0.35">
      <c r="A20" s="8" t="s">
        <v>22</v>
      </c>
      <c r="B20" s="18" t="s">
        <v>0</v>
      </c>
    </row>
    <row r="21" spans="1:3" x14ac:dyDescent="0.35">
      <c r="A21" s="8" t="str">
        <f>'1. Costings Sheet'!A33</f>
        <v>Planning Total</v>
      </c>
      <c r="B21" s="22">
        <f>'1. Costings Sheet'!B33</f>
        <v>0</v>
      </c>
    </row>
    <row r="22" spans="1:3" x14ac:dyDescent="0.35">
      <c r="A22" s="3" t="str">
        <f>'1. Costings Sheet'!D28</f>
        <v>Shared Infrastructure Total</v>
      </c>
      <c r="B22" s="23">
        <f>'1. Costings Sheet'!E28</f>
        <v>0</v>
      </c>
    </row>
    <row r="23" spans="1:3" x14ac:dyDescent="0.35">
      <c r="A23" s="3" t="str">
        <f>'1. Costings Sheet'!D33</f>
        <v>Marketing Total</v>
      </c>
      <c r="B23" s="23">
        <f>'1. Costings Sheet'!E33</f>
        <v>0</v>
      </c>
    </row>
    <row r="24" spans="1:3" x14ac:dyDescent="0.35">
      <c r="A24" s="26" t="s">
        <v>29</v>
      </c>
      <c r="B24" s="24">
        <f>SUM(B21:B23)</f>
        <v>0</v>
      </c>
    </row>
    <row r="25" spans="1:3" x14ac:dyDescent="0.35">
      <c r="A25" s="4" t="s">
        <v>23</v>
      </c>
      <c r="B25" s="25" t="e">
        <f>B24/SUM('1. Costings Sheet'!B13+'1. Costings Sheet'!B16+'1. Costings Sheet'!B19)</f>
        <v>#DIV/0!</v>
      </c>
    </row>
    <row r="27" spans="1:3" ht="16.5" customHeight="1" x14ac:dyDescent="0.35">
      <c r="A27" s="5" t="s">
        <v>45</v>
      </c>
      <c r="B27" s="35" t="s">
        <v>0</v>
      </c>
    </row>
    <row r="28" spans="1:3" x14ac:dyDescent="0.35">
      <c r="A28" s="6" t="s">
        <v>46</v>
      </c>
      <c r="B28" s="21">
        <f>IF('1. Costings Sheet'!B9=0,0,B16+B25)</f>
        <v>0</v>
      </c>
    </row>
    <row r="29" spans="1:3" x14ac:dyDescent="0.35">
      <c r="A29" s="6" t="s">
        <v>47</v>
      </c>
      <c r="B29" s="33">
        <f>IF('1. Costings Sheet'!B16=0,0,B17+B25)</f>
        <v>0</v>
      </c>
    </row>
    <row r="30" spans="1:3" x14ac:dyDescent="0.35">
      <c r="A30" s="7" t="s">
        <v>47</v>
      </c>
      <c r="B30" s="34">
        <f>B29*0.6</f>
        <v>0</v>
      </c>
    </row>
    <row r="31" spans="1:3" ht="15" thickBot="1" x14ac:dyDescent="0.4"/>
    <row r="32" spans="1:3" ht="15" thickBot="1" x14ac:dyDescent="0.4">
      <c r="A32" s="16" t="s">
        <v>24</v>
      </c>
      <c r="B32" s="17" t="s">
        <v>0</v>
      </c>
    </row>
    <row r="33" spans="1:2" x14ac:dyDescent="0.35">
      <c r="A33" s="10" t="s">
        <v>42</v>
      </c>
      <c r="B33" s="14">
        <f>SUM('1. Costings Sheet'!E14:E16)</f>
        <v>0</v>
      </c>
    </row>
    <row r="34" spans="1:2" x14ac:dyDescent="0.35">
      <c r="A34" s="10" t="s">
        <v>26</v>
      </c>
      <c r="B34" s="14">
        <f>IF('1. Costings Sheet'!B19=0,0,B33/'1. Costings Sheet'!B19)</f>
        <v>0</v>
      </c>
    </row>
    <row r="35" spans="1:2" x14ac:dyDescent="0.35">
      <c r="A35" s="10" t="s">
        <v>44</v>
      </c>
      <c r="B35" s="14">
        <f>B36*0.6</f>
        <v>0</v>
      </c>
    </row>
    <row r="36" spans="1:2" ht="15" thickBot="1" x14ac:dyDescent="0.4">
      <c r="A36" s="11" t="s">
        <v>43</v>
      </c>
      <c r="B36" s="15">
        <f>IF('1. Costings Sheet'!B19=0,0,B34+B25)</f>
        <v>0</v>
      </c>
    </row>
    <row r="38" spans="1:2" x14ac:dyDescent="0.35">
      <c r="A38" t="s">
        <v>66</v>
      </c>
      <c r="B38" t="s">
        <v>0</v>
      </c>
    </row>
    <row r="39" spans="1:2" x14ac:dyDescent="0.35">
      <c r="A39" t="s">
        <v>68</v>
      </c>
      <c r="B39" s="77" t="e">
        <f>'1. Costings Sheet'!B10/'1. Costings Sheet'!B9</f>
        <v>#DIV/0!</v>
      </c>
    </row>
    <row r="40" spans="1:2" x14ac:dyDescent="0.35">
      <c r="A40" t="s">
        <v>69</v>
      </c>
      <c r="B40">
        <f>('1. Costings Sheet'!B13*'1. Costings Sheet'!B14)</f>
        <v>0</v>
      </c>
    </row>
    <row r="41" spans="1:2" x14ac:dyDescent="0.35">
      <c r="A41" t="s">
        <v>70</v>
      </c>
      <c r="B41">
        <f>('1. Costings Sheet'!B16*'1. Costings Sheet'!B17)</f>
        <v>0</v>
      </c>
    </row>
    <row r="42" spans="1:2" x14ac:dyDescent="0.35">
      <c r="A42" t="s">
        <v>71</v>
      </c>
      <c r="B42" s="78">
        <f>'1. Costings Sheet'!B20</f>
        <v>0</v>
      </c>
    </row>
    <row r="43" spans="1:2" x14ac:dyDescent="0.35">
      <c r="A43" t="s">
        <v>72</v>
      </c>
      <c r="B43" s="79">
        <f>'1. Costings Sheet'!B22</f>
        <v>0</v>
      </c>
    </row>
    <row r="44" spans="1:2" x14ac:dyDescent="0.35">
      <c r="A44" t="s">
        <v>73</v>
      </c>
      <c r="B44" s="79">
        <f>'1. Costings Sheet'!B9-SUM('2. Apportionment'!B40:B43)</f>
        <v>0</v>
      </c>
    </row>
    <row r="45" spans="1:2" x14ac:dyDescent="0.35">
      <c r="A45" t="s">
        <v>74</v>
      </c>
      <c r="B45" s="80">
        <f>IF('1. Costings Sheet'!$B$14=0,0,SUM(B40:B41)/SUM(B40:B43)*'1. Costings Sheet'!$B$10)</f>
        <v>0</v>
      </c>
    </row>
    <row r="46" spans="1:2" x14ac:dyDescent="0.35">
      <c r="A46" t="s">
        <v>75</v>
      </c>
      <c r="B46" s="80">
        <f>IF('1. Costings Sheet'!B20=0,0,SUM(B42)/SUM(B40:B43)*'1. Costings Sheet'!$B$10)</f>
        <v>0</v>
      </c>
    </row>
    <row r="47" spans="1:2" x14ac:dyDescent="0.35">
      <c r="A47" t="s">
        <v>76</v>
      </c>
      <c r="B47" s="80">
        <f>IF('1. Costings Sheet'!$B$22=0,0,SUM(B43)/SUM(B40:B43)*'1. Costings Sheet'!$B$10)</f>
        <v>0</v>
      </c>
    </row>
    <row r="48" spans="1:2" x14ac:dyDescent="0.35">
      <c r="B48" s="77"/>
    </row>
  </sheetData>
  <sheetProtection password="C805" sheet="1"/>
  <phoneticPr fontId="10" type="noConversion"/>
  <pageMargins left="0.70866141732283472" right="0.70866141732283472" top="0.74803149606299213" bottom="0.74803149606299213" header="0.31496062992125984" footer="0.31496062992125984"/>
  <pageSetup paperSize="9" scale="12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e0f2b5-5be5-4508-bce9-d7011ece0659" xsi:nil="true"/>
    <lcf76f155ced4ddcb4097134ff3c332f xmlns="6371cb4f-6914-47b5-91ad-9d8989e82ae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30552A2AA0B441BF7296DF63DC47DC" ma:contentTypeVersion="16" ma:contentTypeDescription="Create a new document." ma:contentTypeScope="" ma:versionID="12b06ef99d45cf54d35cff4a402bb1e6">
  <xsd:schema xmlns:xsd="http://www.w3.org/2001/XMLSchema" xmlns:xs="http://www.w3.org/2001/XMLSchema" xmlns:p="http://schemas.microsoft.com/office/2006/metadata/properties" xmlns:ns2="6371cb4f-6914-47b5-91ad-9d8989e82aef" xmlns:ns3="5ef5d2a5-5e0a-4ee3-8ef3-5bcda44265f1" xmlns:ns4="5ce0f2b5-5be5-4508-bce9-d7011ece0659" targetNamespace="http://schemas.microsoft.com/office/2006/metadata/properties" ma:root="true" ma:fieldsID="dad6684d1fee8d4548452c8c2d9afd1f" ns2:_="" ns3:_="" ns4:_="">
    <xsd:import namespace="6371cb4f-6914-47b5-91ad-9d8989e82aef"/>
    <xsd:import namespace="5ef5d2a5-5e0a-4ee3-8ef3-5bcda44265f1"/>
    <xsd:import namespace="5ce0f2b5-5be5-4508-bce9-d7011ece06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71cb4f-6914-47b5-91ad-9d8989e82a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e24e156-28e6-48ad-9c0f-4171595c9d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5d2a5-5e0a-4ee3-8ef3-5bcda44265f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0f2b5-5be5-4508-bce9-d7011ece065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114095c-00d2-431a-937a-8a1f2e193440}" ma:internalName="TaxCatchAll" ma:showField="CatchAllData" ma:web="5ef5d2a5-5e0a-4ee3-8ef3-5bcda44265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6FB641-F46A-4950-AEF3-14814739DC64}">
  <ds:schemaRefs>
    <ds:schemaRef ds:uri="http://purl.org/dc/terms/"/>
    <ds:schemaRef ds:uri="http://schemas.openxmlformats.org/package/2006/metadata/core-properties"/>
    <ds:schemaRef ds:uri="5ce0f2b5-5be5-4508-bce9-d7011ece065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ef5d2a5-5e0a-4ee3-8ef3-5bcda44265f1"/>
    <ds:schemaRef ds:uri="6371cb4f-6914-47b5-91ad-9d8989e82ae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889D7FD-0D89-44FE-9E24-290AFE5DD8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E9DBC3-E750-4B54-8144-662CBE15B1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71cb4f-6914-47b5-91ad-9d8989e82aef"/>
    <ds:schemaRef ds:uri="5ef5d2a5-5e0a-4ee3-8ef3-5bcda44265f1"/>
    <ds:schemaRef ds:uri="5ce0f2b5-5be5-4508-bce9-d7011ece06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 Costings Sheet</vt:lpstr>
      <vt:lpstr>2. Apportionment</vt:lpstr>
      <vt:lpstr>'1. Costings Sheet'!Print_Area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Cemetery land development costing model</dc:title>
  <dc:subject>Finance, cemetery trusts</dc:subject>
  <dc:creator>Cemeteries@health.vic.gov.au</dc:creator>
  <cp:lastModifiedBy>Anna Ravenscroft (Health)</cp:lastModifiedBy>
  <cp:lastPrinted>2012-07-04T03:19:20Z</cp:lastPrinted>
  <dcterms:created xsi:type="dcterms:W3CDTF">2011-06-21T06:02:00Z</dcterms:created>
  <dcterms:modified xsi:type="dcterms:W3CDTF">2024-01-21T23:35:27Z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fdf5488-3066-4b6c-8fea-9472b8a1f34c_Enabled">
    <vt:lpwstr>true</vt:lpwstr>
  </property>
  <property fmtid="{D5CDD505-2E9C-101B-9397-08002B2CF9AE}" pid="3" name="MSIP_Label_efdf5488-3066-4b6c-8fea-9472b8a1f34c_SetDate">
    <vt:lpwstr>2024-01-21T23:09:08Z</vt:lpwstr>
  </property>
  <property fmtid="{D5CDD505-2E9C-101B-9397-08002B2CF9AE}" pid="4" name="MSIP_Label_efdf5488-3066-4b6c-8fea-9472b8a1f34c_Method">
    <vt:lpwstr>Privileged</vt:lpwstr>
  </property>
  <property fmtid="{D5CDD505-2E9C-101B-9397-08002B2CF9AE}" pid="5" name="MSIP_Label_efdf5488-3066-4b6c-8fea-9472b8a1f34c_Name">
    <vt:lpwstr>efdf5488-3066-4b6c-8fea-9472b8a1f34c</vt:lpwstr>
  </property>
  <property fmtid="{D5CDD505-2E9C-101B-9397-08002B2CF9AE}" pid="6" name="MSIP_Label_efdf5488-3066-4b6c-8fea-9472b8a1f34c_SiteId">
    <vt:lpwstr>c0e0601f-0fac-449c-9c88-a104c4eb9f28</vt:lpwstr>
  </property>
  <property fmtid="{D5CDD505-2E9C-101B-9397-08002B2CF9AE}" pid="7" name="MSIP_Label_efdf5488-3066-4b6c-8fea-9472b8a1f34c_ActionId">
    <vt:lpwstr>5964e6ed-459c-4cf5-986f-30a9e94d3c1a</vt:lpwstr>
  </property>
  <property fmtid="{D5CDD505-2E9C-101B-9397-08002B2CF9AE}" pid="8" name="MSIP_Label_efdf5488-3066-4b6c-8fea-9472b8a1f34c_ContentBits">
    <vt:lpwstr>0</vt:lpwstr>
  </property>
  <property fmtid="{D5CDD505-2E9C-101B-9397-08002B2CF9AE}" pid="9" name="ContentTypeId">
    <vt:lpwstr>0x0101007030552A2AA0B441BF7296DF63DC47DC</vt:lpwstr>
  </property>
  <property fmtid="{D5CDD505-2E9C-101B-9397-08002B2CF9AE}" pid="10" name="MediaServiceImageTags">
    <vt:lpwstr/>
  </property>
</Properties>
</file>